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BGM\BGM\Amtszeit Jochen Engel\Abfallwirtschaftsverband\"/>
    </mc:Choice>
  </mc:AlternateContent>
  <workbookProtection workbookAlgorithmName="SHA-512" workbookHashValue="c9rqi+7L4Wg2/ZD9EiZ9OcuCKJlaBjoBphUCc3DfGIPbjS9UqD0TchLKfJhl4ERHHtKcg9rI6raku14o1yd4CA==" workbookSaltValue="IjrdYc8mBaGTNlKs0M+UCg==" workbookSpinCount="100000" lockStructure="1"/>
  <bookViews>
    <workbookView xWindow="0" yWindow="0" windowWidth="21510" windowHeight="8160" firstSheet="1" activeTab="1"/>
  </bookViews>
  <sheets>
    <sheet name="Grundlage" sheetId="1" state="hidden" r:id="rId1"/>
    <sheet name="Vergleichsrechner" sheetId="7" r:id="rId2"/>
  </sheets>
  <definedNames>
    <definedName name="_xlnm.Print_Area" localSheetId="1">Vergleichsrechner!$A$1:$C$36</definedName>
    <definedName name="Z_E0B09D25_FE55_4A59_B471_3762E933BBE5_.wvu.PrintArea" localSheetId="1" hidden="1">Vergleichsrechner!$A$1:$C$36</definedName>
  </definedNames>
  <calcPr calcId="152511"/>
  <customWorkbookViews>
    <customWorkbookView name="Rechner" guid="{E0B09D25-FE55-4A59-B471-3762E933BBE5}" maximized="1" xWindow="-8" yWindow="-8" windowWidth="1936" windowHeight="1056"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7" l="1"/>
  <c r="C31" i="7"/>
  <c r="C17" i="1"/>
  <c r="C15" i="1"/>
  <c r="C6" i="1"/>
  <c r="C8" i="1"/>
  <c r="C10" i="1"/>
  <c r="C33" i="7" l="1"/>
  <c r="B33" i="7"/>
  <c r="B32" i="7"/>
  <c r="B31" i="7"/>
  <c r="C34" i="7" l="1"/>
  <c r="B34" i="7"/>
  <c r="C35" i="7" l="1"/>
</calcChain>
</file>

<file path=xl/sharedStrings.xml><?xml version="1.0" encoding="utf-8"?>
<sst xmlns="http://schemas.openxmlformats.org/spreadsheetml/2006/main" count="54" uniqueCount="25">
  <si>
    <t>Bisher</t>
  </si>
  <si>
    <t>Restmüll</t>
  </si>
  <si>
    <t>Person</t>
  </si>
  <si>
    <t>240 L</t>
  </si>
  <si>
    <t>80 L</t>
  </si>
  <si>
    <t>120 L</t>
  </si>
  <si>
    <t>AWV</t>
  </si>
  <si>
    <t>Biomüll</t>
  </si>
  <si>
    <t>Papier</t>
  </si>
  <si>
    <t>Veränderung</t>
  </si>
  <si>
    <t>Zusatzleerung</t>
  </si>
  <si>
    <t>Anzahl der Gefäße</t>
  </si>
  <si>
    <t>Anzahl Leerungen je Gefäß</t>
  </si>
  <si>
    <t>Summe</t>
  </si>
  <si>
    <t>RESTMÜLL</t>
  </si>
  <si>
    <t>BIOMÜLL</t>
  </si>
  <si>
    <t>PAPIER</t>
  </si>
  <si>
    <t>Anzahl der Grundstücksbewohner</t>
  </si>
  <si>
    <t>Ab 2020</t>
  </si>
  <si>
    <t>Gemeinde Trebur</t>
  </si>
  <si>
    <t>Gebührenvergleichsrechner - Abfallgebühren</t>
  </si>
  <si>
    <t>Gefäßvolumen</t>
  </si>
  <si>
    <r>
      <t xml:space="preserve">Bitte füllen Sie hierzu die </t>
    </r>
    <r>
      <rPr>
        <b/>
        <sz val="11"/>
        <color rgb="FF00B0F0"/>
        <rFont val="Arial"/>
        <family val="2"/>
      </rPr>
      <t>blauen Felder</t>
    </r>
    <r>
      <rPr>
        <sz val="11"/>
        <color theme="1"/>
        <rFont val="Arial"/>
        <family val="2"/>
      </rPr>
      <t xml:space="preserve"> aus.</t>
    </r>
  </si>
  <si>
    <t>Mit diesem Gebührenrechner können Sie die heutigen Abfallgebühren der Gemeinde Trebur unter Berücksichtigung der möglichen neuen Behältergrößen und Leerungsintervalle mit den zukünftigen Abfallgebühren des AWV ab 2020 für Ihr Grundstück vergleichen.</t>
  </si>
  <si>
    <t>ZU ZAHLENDE ABFALLGEBÜHR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</si>
</sst>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8"/>
      <color theme="0"/>
      <name val="Arial"/>
      <family val="2"/>
    </font>
    <font>
      <b/>
      <sz val="11"/>
      <color rgb="FF00B0F0"/>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49998474074526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51">
    <xf numFmtId="0" fontId="0" fillId="0" borderId="0" xfId="0"/>
    <xf numFmtId="0" fontId="1" fillId="0" borderId="0" xfId="0" applyFont="1"/>
    <xf numFmtId="164" fontId="0" fillId="0" borderId="0" xfId="0" applyNumberFormat="1"/>
    <xf numFmtId="0" fontId="1" fillId="0" borderId="0" xfId="0" applyFont="1" applyAlignment="1">
      <alignment horizontal="center"/>
    </xf>
    <xf numFmtId="0" fontId="0" fillId="2" borderId="0" xfId="0" applyFill="1"/>
    <xf numFmtId="0" fontId="0" fillId="2" borderId="0" xfId="0" applyFill="1" applyBorder="1"/>
    <xf numFmtId="0" fontId="1" fillId="2" borderId="0" xfId="0" applyFont="1" applyFill="1" applyBorder="1"/>
    <xf numFmtId="0" fontId="1" fillId="2" borderId="0" xfId="0" applyFont="1" applyFill="1"/>
    <xf numFmtId="0" fontId="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0" fillId="2" borderId="0" xfId="0" applyFill="1" applyBorder="1" applyProtection="1">
      <protection hidden="1"/>
    </xf>
    <xf numFmtId="0" fontId="0" fillId="2" borderId="9" xfId="0" applyFill="1" applyBorder="1" applyProtection="1">
      <protection hidden="1"/>
    </xf>
    <xf numFmtId="0" fontId="4" fillId="2" borderId="0" xfId="0" applyFont="1" applyFill="1" applyBorder="1" applyProtection="1">
      <protection hidden="1"/>
    </xf>
    <xf numFmtId="0" fontId="3" fillId="2" borderId="0" xfId="0" applyFont="1" applyFill="1" applyProtection="1">
      <protection hidden="1"/>
    </xf>
    <xf numFmtId="0" fontId="4" fillId="2" borderId="0" xfId="0" applyFont="1" applyFill="1" applyProtection="1">
      <protection hidden="1"/>
    </xf>
    <xf numFmtId="0" fontId="0" fillId="2" borderId="0" xfId="0" applyFill="1" applyProtection="1">
      <protection hidden="1"/>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0" fillId="2" borderId="3" xfId="0" applyFill="1" applyBorder="1" applyProtection="1">
      <protection hidden="1"/>
    </xf>
    <xf numFmtId="0" fontId="3" fillId="4" borderId="1" xfId="0" applyFont="1" applyFill="1" applyBorder="1" applyAlignment="1" applyProtection="1">
      <alignment horizontal="center" vertical="center"/>
      <protection hidden="1"/>
    </xf>
    <xf numFmtId="0" fontId="3" fillId="4" borderId="4"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164" fontId="3" fillId="2" borderId="2" xfId="0" applyNumberFormat="1" applyFont="1" applyFill="1" applyBorder="1" applyProtection="1">
      <protection hidden="1"/>
    </xf>
    <xf numFmtId="164" fontId="3" fillId="2" borderId="1" xfId="0" applyNumberFormat="1" applyFont="1" applyFill="1" applyBorder="1" applyProtection="1">
      <protection hidden="1"/>
    </xf>
    <xf numFmtId="164" fontId="3" fillId="2" borderId="0" xfId="0" applyNumberFormat="1" applyFont="1" applyFill="1" applyProtection="1">
      <protection hidden="1"/>
    </xf>
    <xf numFmtId="164" fontId="3" fillId="2" borderId="3" xfId="0" applyNumberFormat="1" applyFont="1" applyFill="1" applyBorder="1" applyProtection="1">
      <protection hidden="1"/>
    </xf>
    <xf numFmtId="164" fontId="4" fillId="2" borderId="8" xfId="0" applyNumberFormat="1" applyFont="1" applyFill="1" applyBorder="1" applyProtection="1">
      <protection hidden="1"/>
    </xf>
    <xf numFmtId="164" fontId="4" fillId="2" borderId="7" xfId="0" applyNumberFormat="1" applyFont="1" applyFill="1" applyBorder="1" applyProtection="1">
      <protection hidden="1"/>
    </xf>
    <xf numFmtId="0" fontId="3" fillId="3" borderId="13" xfId="0" applyFont="1" applyFill="1" applyBorder="1" applyAlignment="1" applyProtection="1">
      <alignment horizontal="center" vertical="center"/>
      <protection locked="0" hidden="1"/>
    </xf>
    <xf numFmtId="0" fontId="3" fillId="3" borderId="10" xfId="0" applyFont="1" applyFill="1" applyBorder="1" applyAlignment="1" applyProtection="1">
      <alignment horizontal="center" vertical="center"/>
      <protection locked="0" hidden="1"/>
    </xf>
    <xf numFmtId="0" fontId="3" fillId="3" borderId="14" xfId="0" applyFont="1" applyFill="1" applyBorder="1" applyAlignment="1" applyProtection="1">
      <alignment horizontal="center" vertical="center"/>
      <protection locked="0" hidden="1"/>
    </xf>
    <xf numFmtId="0" fontId="3" fillId="3" borderId="12" xfId="0" applyFont="1" applyFill="1" applyBorder="1" applyAlignment="1" applyProtection="1">
      <alignment horizontal="center" vertical="center"/>
      <protection locked="0" hidden="1"/>
    </xf>
    <xf numFmtId="0" fontId="3" fillId="3" borderId="11" xfId="0" applyFont="1" applyFill="1" applyBorder="1" applyAlignment="1" applyProtection="1">
      <alignment horizontal="center" vertical="center"/>
      <protection locked="0" hidden="1"/>
    </xf>
    <xf numFmtId="0" fontId="2" fillId="2" borderId="21" xfId="0" applyFont="1" applyFill="1" applyBorder="1" applyAlignment="1" applyProtection="1">
      <alignment horizontal="left" wrapText="1"/>
      <protection hidden="1"/>
    </xf>
    <xf numFmtId="0" fontId="2" fillId="2" borderId="0" xfId="0" applyFont="1" applyFill="1" applyBorder="1" applyAlignment="1" applyProtection="1">
      <alignment horizontal="left" wrapText="1"/>
      <protection hidden="1"/>
    </xf>
    <xf numFmtId="0" fontId="2" fillId="2" borderId="22" xfId="0" applyFont="1" applyFill="1" applyBorder="1" applyAlignment="1" applyProtection="1">
      <alignment horizontal="left" wrapText="1"/>
      <protection hidden="1"/>
    </xf>
    <xf numFmtId="164" fontId="4" fillId="2" borderId="2" xfId="0" applyNumberFormat="1" applyFont="1" applyFill="1" applyBorder="1" applyAlignment="1" applyProtection="1">
      <protection hidden="1"/>
    </xf>
    <xf numFmtId="0" fontId="3" fillId="3" borderId="12" xfId="0" applyFont="1" applyFill="1" applyBorder="1" applyAlignment="1" applyProtection="1">
      <alignment horizontal="center" vertical="center"/>
      <protection locked="0" hidden="1"/>
    </xf>
    <xf numFmtId="0" fontId="3" fillId="3" borderId="15" xfId="0" applyFont="1" applyFill="1" applyBorder="1" applyAlignment="1" applyProtection="1">
      <alignment horizontal="center" vertical="center"/>
      <protection locked="0" hidden="1"/>
    </xf>
    <xf numFmtId="0" fontId="5" fillId="5" borderId="0" xfId="0" applyFont="1" applyFill="1" applyAlignment="1" applyProtection="1">
      <alignment horizontal="center" vertical="center"/>
      <protection hidden="1"/>
    </xf>
    <xf numFmtId="0" fontId="2" fillId="2" borderId="11" xfId="0" applyFont="1" applyFill="1" applyBorder="1" applyAlignment="1" applyProtection="1">
      <alignment horizontal="left" wrapText="1"/>
      <protection hidden="1"/>
    </xf>
    <xf numFmtId="0" fontId="2" fillId="2" borderId="16" xfId="0" applyFont="1" applyFill="1" applyBorder="1" applyAlignment="1" applyProtection="1">
      <alignment horizontal="left" wrapText="1"/>
      <protection hidden="1"/>
    </xf>
    <xf numFmtId="0" fontId="2" fillId="2" borderId="17" xfId="0" applyFont="1" applyFill="1" applyBorder="1" applyAlignment="1" applyProtection="1">
      <alignment horizontal="left" wrapText="1"/>
      <protection hidden="1"/>
    </xf>
    <xf numFmtId="0" fontId="2" fillId="2" borderId="21" xfId="0" applyFont="1" applyFill="1" applyBorder="1" applyAlignment="1" applyProtection="1">
      <alignment horizontal="left" wrapText="1"/>
      <protection hidden="1"/>
    </xf>
    <xf numFmtId="0" fontId="2" fillId="2" borderId="0" xfId="0" applyFont="1" applyFill="1" applyBorder="1" applyAlignment="1" applyProtection="1">
      <alignment horizontal="left" wrapText="1"/>
      <protection hidden="1"/>
    </xf>
    <xf numFmtId="0" fontId="2" fillId="2" borderId="22" xfId="0" applyFont="1" applyFill="1" applyBorder="1" applyAlignment="1" applyProtection="1">
      <alignment horizontal="left" wrapText="1"/>
      <protection hidden="1"/>
    </xf>
    <xf numFmtId="0" fontId="2" fillId="2" borderId="18" xfId="0" applyFont="1" applyFill="1" applyBorder="1" applyAlignment="1" applyProtection="1">
      <alignment horizontal="left" wrapText="1"/>
      <protection hidden="1"/>
    </xf>
    <xf numFmtId="0" fontId="2" fillId="2" borderId="19" xfId="0" applyFont="1" applyFill="1" applyBorder="1" applyAlignment="1" applyProtection="1">
      <alignment horizontal="left" wrapText="1"/>
      <protection hidden="1"/>
    </xf>
    <xf numFmtId="0" fontId="2" fillId="2" borderId="20" xfId="0" applyFont="1" applyFill="1" applyBorder="1" applyAlignment="1" applyProtection="1">
      <alignment horizontal="left" wrapText="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1"/>
  <sheetViews>
    <sheetView workbookViewId="0">
      <selection activeCell="C18" sqref="C18"/>
    </sheetView>
  </sheetViews>
  <sheetFormatPr baseColWidth="10" defaultRowHeight="15" x14ac:dyDescent="0.25"/>
  <cols>
    <col min="1" max="1" width="14.85546875" customWidth="1"/>
  </cols>
  <sheetData>
    <row r="3" spans="1:3" x14ac:dyDescent="0.25">
      <c r="B3" s="3" t="s">
        <v>0</v>
      </c>
      <c r="C3" s="3" t="s">
        <v>6</v>
      </c>
    </row>
    <row r="4" spans="1:3" x14ac:dyDescent="0.25">
      <c r="A4" s="1" t="s">
        <v>1</v>
      </c>
      <c r="B4" s="2"/>
      <c r="C4" s="2"/>
    </row>
    <row r="5" spans="1:3" x14ac:dyDescent="0.25">
      <c r="A5" t="s">
        <v>2</v>
      </c>
      <c r="B5" s="2">
        <v>40</v>
      </c>
      <c r="C5" s="2"/>
    </row>
    <row r="6" spans="1:3" x14ac:dyDescent="0.25">
      <c r="A6" t="s">
        <v>4</v>
      </c>
      <c r="B6" s="2"/>
      <c r="C6" s="2">
        <f>5.09*12</f>
        <v>61.08</v>
      </c>
    </row>
    <row r="7" spans="1:3" x14ac:dyDescent="0.25">
      <c r="A7" t="s">
        <v>10</v>
      </c>
      <c r="B7" s="2"/>
      <c r="C7" s="2">
        <v>4.7</v>
      </c>
    </row>
    <row r="8" spans="1:3" x14ac:dyDescent="0.25">
      <c r="A8" t="s">
        <v>5</v>
      </c>
      <c r="B8" s="2"/>
      <c r="C8" s="2">
        <f>7.64*12</f>
        <v>91.679999999999993</v>
      </c>
    </row>
    <row r="9" spans="1:3" x14ac:dyDescent="0.25">
      <c r="A9" t="s">
        <v>10</v>
      </c>
      <c r="B9" s="2"/>
      <c r="C9" s="2">
        <v>7.05</v>
      </c>
    </row>
    <row r="10" spans="1:3" x14ac:dyDescent="0.25">
      <c r="A10" t="s">
        <v>3</v>
      </c>
      <c r="B10" s="2">
        <v>40</v>
      </c>
      <c r="C10" s="2">
        <f>15.27*12</f>
        <v>183.24</v>
      </c>
    </row>
    <row r="11" spans="1:3" x14ac:dyDescent="0.25">
      <c r="A11" t="s">
        <v>10</v>
      </c>
      <c r="B11" s="2"/>
      <c r="C11" s="2">
        <v>14.1</v>
      </c>
    </row>
    <row r="12" spans="1:3" x14ac:dyDescent="0.25">
      <c r="B12" s="2"/>
      <c r="C12" s="2"/>
    </row>
    <row r="13" spans="1:3" x14ac:dyDescent="0.25">
      <c r="A13" s="1" t="s">
        <v>7</v>
      </c>
      <c r="B13" s="2"/>
      <c r="C13" s="2"/>
    </row>
    <row r="14" spans="1:3" x14ac:dyDescent="0.25">
      <c r="A14" t="s">
        <v>2</v>
      </c>
      <c r="B14" s="2">
        <v>10</v>
      </c>
      <c r="C14" s="2"/>
    </row>
    <row r="15" spans="1:3" x14ac:dyDescent="0.25">
      <c r="A15" t="s">
        <v>5</v>
      </c>
      <c r="B15" s="2">
        <v>75</v>
      </c>
      <c r="C15" s="2">
        <f>7.7*12</f>
        <v>92.4</v>
      </c>
    </row>
    <row r="16" spans="1:3" x14ac:dyDescent="0.25">
      <c r="A16" t="s">
        <v>10</v>
      </c>
      <c r="B16" s="2"/>
      <c r="C16" s="2">
        <v>3.55</v>
      </c>
    </row>
    <row r="17" spans="1:3" x14ac:dyDescent="0.25">
      <c r="A17" t="s">
        <v>3</v>
      </c>
      <c r="B17" s="2"/>
      <c r="C17" s="2">
        <f>15.4*12</f>
        <v>184.8</v>
      </c>
    </row>
    <row r="18" spans="1:3" x14ac:dyDescent="0.25">
      <c r="A18" t="s">
        <v>10</v>
      </c>
      <c r="B18" s="2"/>
      <c r="C18" s="2">
        <v>7.11</v>
      </c>
    </row>
    <row r="19" spans="1:3" x14ac:dyDescent="0.25">
      <c r="B19" s="2"/>
      <c r="C19" s="2"/>
    </row>
    <row r="20" spans="1:3" x14ac:dyDescent="0.25">
      <c r="A20" s="1" t="s">
        <v>8</v>
      </c>
      <c r="B20" s="2"/>
      <c r="C20" s="2"/>
    </row>
    <row r="21" spans="1:3" x14ac:dyDescent="0.25">
      <c r="A21" t="s">
        <v>3</v>
      </c>
      <c r="B21" s="2">
        <v>0</v>
      </c>
      <c r="C21" s="2">
        <v>13.09</v>
      </c>
    </row>
  </sheetData>
  <customSheetViews>
    <customSheetView guid="{E0B09D25-FE55-4A59-B471-3762E933BBE5}">
      <selection activeCell="C22" sqref="C22"/>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showRowColHeaders="0" tabSelected="1" zoomScale="80" zoomScaleNormal="80" zoomScaleSheetLayoutView="110" workbookViewId="0">
      <selection activeCell="B9" sqref="B9:C9"/>
    </sheetView>
  </sheetViews>
  <sheetFormatPr baseColWidth="10" defaultRowHeight="15" x14ac:dyDescent="0.25"/>
  <cols>
    <col min="1" max="1" width="44" style="4" customWidth="1"/>
    <col min="2" max="2" width="24.28515625" style="4" customWidth="1"/>
    <col min="3" max="3" width="24.7109375" style="4" customWidth="1"/>
    <col min="4" max="16384" width="11.42578125" style="4"/>
  </cols>
  <sheetData>
    <row r="1" spans="1:4" ht="32.25" customHeight="1" x14ac:dyDescent="0.25">
      <c r="A1" s="41" t="s">
        <v>20</v>
      </c>
      <c r="B1" s="41"/>
      <c r="C1" s="41"/>
    </row>
    <row r="2" spans="1:4" ht="15.75" thickBot="1" x14ac:dyDescent="0.3">
      <c r="A2" s="15"/>
      <c r="B2" s="15"/>
      <c r="C2" s="15"/>
    </row>
    <row r="3" spans="1:4" x14ac:dyDescent="0.25">
      <c r="A3" s="42" t="s">
        <v>23</v>
      </c>
      <c r="B3" s="43"/>
      <c r="C3" s="44"/>
    </row>
    <row r="4" spans="1:4" x14ac:dyDescent="0.25">
      <c r="A4" s="45"/>
      <c r="B4" s="46"/>
      <c r="C4" s="47"/>
    </row>
    <row r="5" spans="1:4" x14ac:dyDescent="0.25">
      <c r="A5" s="45"/>
      <c r="B5" s="46"/>
      <c r="C5" s="47"/>
    </row>
    <row r="6" spans="1:4" x14ac:dyDescent="0.25">
      <c r="A6" s="35"/>
      <c r="B6" s="36"/>
      <c r="C6" s="37"/>
    </row>
    <row r="7" spans="1:4" ht="14.25" customHeight="1" thickBot="1" x14ac:dyDescent="0.3">
      <c r="A7" s="48" t="s">
        <v>22</v>
      </c>
      <c r="B7" s="49"/>
      <c r="C7" s="50"/>
    </row>
    <row r="8" spans="1:4" ht="15.75" thickBot="1" x14ac:dyDescent="0.3">
      <c r="A8" s="15"/>
      <c r="B8" s="15"/>
      <c r="C8" s="15"/>
    </row>
    <row r="9" spans="1:4" ht="22.5" customHeight="1" thickBot="1" x14ac:dyDescent="0.3">
      <c r="A9" s="8" t="s">
        <v>17</v>
      </c>
      <c r="B9" s="39">
        <v>6</v>
      </c>
      <c r="C9" s="40"/>
    </row>
    <row r="10" spans="1:4" ht="16.5" customHeight="1" x14ac:dyDescent="0.25">
      <c r="A10" s="8"/>
      <c r="B10" s="16"/>
      <c r="C10" s="16"/>
    </row>
    <row r="11" spans="1:4" ht="15" customHeight="1" x14ac:dyDescent="0.25">
      <c r="A11" s="8"/>
      <c r="B11" s="17" t="s">
        <v>0</v>
      </c>
      <c r="C11" s="18" t="s">
        <v>18</v>
      </c>
    </row>
    <row r="12" spans="1:4" ht="15" customHeight="1" x14ac:dyDescent="0.25">
      <c r="A12" s="8"/>
      <c r="B12" s="17" t="s">
        <v>19</v>
      </c>
      <c r="C12" s="18" t="s">
        <v>6</v>
      </c>
    </row>
    <row r="13" spans="1:4" ht="22.5" customHeight="1" thickBot="1" x14ac:dyDescent="0.3">
      <c r="A13" s="9" t="s">
        <v>14</v>
      </c>
      <c r="B13" s="10"/>
      <c r="C13" s="19"/>
      <c r="D13" s="5"/>
    </row>
    <row r="14" spans="1:4" ht="22.5" customHeight="1" thickBot="1" x14ac:dyDescent="0.3">
      <c r="A14" s="8" t="s">
        <v>21</v>
      </c>
      <c r="B14" s="20" t="s">
        <v>3</v>
      </c>
      <c r="C14" s="30" t="s">
        <v>3</v>
      </c>
      <c r="D14" s="5"/>
    </row>
    <row r="15" spans="1:4" ht="22.5" customHeight="1" thickBot="1" x14ac:dyDescent="0.3">
      <c r="A15" s="8" t="s">
        <v>11</v>
      </c>
      <c r="B15" s="33">
        <v>1</v>
      </c>
      <c r="C15" s="31">
        <v>1</v>
      </c>
      <c r="D15" s="5"/>
    </row>
    <row r="16" spans="1:4" ht="22.5" customHeight="1" thickBot="1" x14ac:dyDescent="0.3">
      <c r="A16" s="8" t="s">
        <v>12</v>
      </c>
      <c r="B16" s="21">
        <v>16</v>
      </c>
      <c r="C16" s="32">
        <v>16</v>
      </c>
      <c r="D16" s="5"/>
    </row>
    <row r="17" spans="1:4" ht="15" customHeight="1" x14ac:dyDescent="0.25">
      <c r="A17" s="8"/>
      <c r="B17" s="16"/>
      <c r="C17" s="16"/>
      <c r="D17" s="5"/>
    </row>
    <row r="18" spans="1:4" ht="22.5" customHeight="1" thickBot="1" x14ac:dyDescent="0.3">
      <c r="A18" s="9" t="s">
        <v>15</v>
      </c>
      <c r="B18" s="16"/>
      <c r="C18" s="16"/>
      <c r="D18" s="5"/>
    </row>
    <row r="19" spans="1:4" ht="22.5" customHeight="1" thickBot="1" x14ac:dyDescent="0.3">
      <c r="A19" s="8" t="s">
        <v>21</v>
      </c>
      <c r="B19" s="34" t="s">
        <v>5</v>
      </c>
      <c r="C19" s="30" t="s">
        <v>5</v>
      </c>
      <c r="D19" s="5"/>
    </row>
    <row r="20" spans="1:4" ht="22.5" customHeight="1" thickBot="1" x14ac:dyDescent="0.3">
      <c r="A20" s="8" t="s">
        <v>11</v>
      </c>
      <c r="B20" s="31">
        <v>1</v>
      </c>
      <c r="C20" s="31">
        <v>1</v>
      </c>
      <c r="D20" s="5"/>
    </row>
    <row r="21" spans="1:4" ht="22.5" customHeight="1" thickBot="1" x14ac:dyDescent="0.3">
      <c r="A21" s="8" t="s">
        <v>12</v>
      </c>
      <c r="B21" s="21">
        <v>39</v>
      </c>
      <c r="C21" s="32">
        <v>39</v>
      </c>
      <c r="D21" s="5"/>
    </row>
    <row r="22" spans="1:4" ht="15" customHeight="1" x14ac:dyDescent="0.25">
      <c r="A22" s="8"/>
      <c r="B22" s="16"/>
      <c r="C22" s="16"/>
      <c r="D22" s="5"/>
    </row>
    <row r="23" spans="1:4" s="7" customFormat="1" ht="22.5" customHeight="1" x14ac:dyDescent="0.25">
      <c r="A23" s="9" t="s">
        <v>16</v>
      </c>
      <c r="B23" s="17"/>
      <c r="C23" s="17"/>
      <c r="D23" s="6"/>
    </row>
    <row r="24" spans="1:4" ht="22.5" customHeight="1" thickBot="1" x14ac:dyDescent="0.3">
      <c r="A24" s="8" t="s">
        <v>21</v>
      </c>
      <c r="B24" s="22" t="s">
        <v>3</v>
      </c>
      <c r="C24" s="22" t="s">
        <v>3</v>
      </c>
      <c r="D24" s="5"/>
    </row>
    <row r="25" spans="1:4" ht="22.5" customHeight="1" thickBot="1" x14ac:dyDescent="0.3">
      <c r="A25" s="8" t="s">
        <v>11</v>
      </c>
      <c r="B25" s="31">
        <v>1</v>
      </c>
      <c r="C25" s="31">
        <v>1</v>
      </c>
      <c r="D25" s="5"/>
    </row>
    <row r="26" spans="1:4" ht="22.5" customHeight="1" x14ac:dyDescent="0.25">
      <c r="A26" s="8" t="s">
        <v>12</v>
      </c>
      <c r="B26" s="23">
        <v>13</v>
      </c>
      <c r="C26" s="23">
        <v>13</v>
      </c>
      <c r="D26" s="5"/>
    </row>
    <row r="27" spans="1:4" ht="22.5" customHeight="1" thickBot="1" x14ac:dyDescent="0.3">
      <c r="A27" s="10"/>
      <c r="B27" s="10"/>
      <c r="C27" s="10"/>
      <c r="D27" s="5"/>
    </row>
    <row r="28" spans="1:4" ht="22.5" customHeight="1" thickTop="1" x14ac:dyDescent="0.25">
      <c r="A28" s="11"/>
      <c r="B28" s="11"/>
      <c r="C28" s="11"/>
      <c r="D28" s="5"/>
    </row>
    <row r="29" spans="1:4" ht="15" customHeight="1" x14ac:dyDescent="0.25">
      <c r="A29" s="12" t="s">
        <v>24</v>
      </c>
      <c r="B29" s="17" t="s">
        <v>0</v>
      </c>
      <c r="C29" s="18" t="s">
        <v>18</v>
      </c>
    </row>
    <row r="30" spans="1:4" ht="15" customHeight="1" x14ac:dyDescent="0.25">
      <c r="A30" s="12"/>
      <c r="B30" s="17" t="s">
        <v>19</v>
      </c>
      <c r="C30" s="18" t="s">
        <v>6</v>
      </c>
    </row>
    <row r="31" spans="1:4" ht="22.5" customHeight="1" x14ac:dyDescent="0.25">
      <c r="A31" s="13" t="s">
        <v>1</v>
      </c>
      <c r="B31" s="24">
        <f>B9*Grundlage!B5+IF(B14=Grundlage!A10,Grundlage!B10*Vergleichsrechner!B15,0)</f>
        <v>280</v>
      </c>
      <c r="C31" s="25">
        <f>IF(C14="80 L",C15*Grundlage!C6+(Vergleichsrechner!C16-13)*Grundlage!C7*C15,IF(C14="120 L",C15*Grundlage!C8+(Vergleichsrechner!C16-13)*Grundlage!C9*C15,IF(C14="240 L",C15*Grundlage!C10+(Vergleichsrechner!C16-13)*Grundlage!C11*C15,0)))</f>
        <v>225.54000000000002</v>
      </c>
    </row>
    <row r="32" spans="1:4" ht="22.5" customHeight="1" x14ac:dyDescent="0.25">
      <c r="A32" s="13" t="s">
        <v>7</v>
      </c>
      <c r="B32" s="26">
        <f>IF(B19="befreit",0,B9*Grundlage!B14+Vergleichsrechner!B20*Grundlage!B15)</f>
        <v>135</v>
      </c>
      <c r="C32" s="27">
        <f>IF(C19="120 L",C20*Grundlage!C15+(Vergleichsrechner!C21-26)*Grundlage!C16*C20,IF(Vergleichsrechner!C19="240 L",Vergleichsrechner!C20*Grundlage!C17+(Vergleichsrechner!C21-26)*Grundlage!C18*C20,0))</f>
        <v>138.55000000000001</v>
      </c>
    </row>
    <row r="33" spans="1:3" ht="22.5" customHeight="1" x14ac:dyDescent="0.25">
      <c r="A33" s="13" t="s">
        <v>8</v>
      </c>
      <c r="B33" s="26">
        <f>B25*Grundlage!B21</f>
        <v>0</v>
      </c>
      <c r="C33" s="27">
        <f>IF(C24="240 L",C25*Grundlage!C21)</f>
        <v>13.09</v>
      </c>
    </row>
    <row r="34" spans="1:3" ht="22.5" customHeight="1" x14ac:dyDescent="0.25">
      <c r="A34" s="14" t="s">
        <v>13</v>
      </c>
      <c r="B34" s="28">
        <f>SUM(B31:B33)</f>
        <v>415</v>
      </c>
      <c r="C34" s="29">
        <f>SUM(C31:C33)</f>
        <v>377.18</v>
      </c>
    </row>
    <row r="35" spans="1:3" ht="22.5" customHeight="1" x14ac:dyDescent="0.25">
      <c r="A35" s="13" t="s">
        <v>9</v>
      </c>
      <c r="C35" s="38">
        <f>C34-B34</f>
        <v>-37.819999999999993</v>
      </c>
    </row>
    <row r="36" spans="1:3" x14ac:dyDescent="0.25">
      <c r="A36" s="15"/>
      <c r="B36" s="15"/>
      <c r="C36" s="15"/>
    </row>
    <row r="37" spans="1:3" x14ac:dyDescent="0.25">
      <c r="A37" s="15"/>
      <c r="B37" s="15"/>
      <c r="C37" s="15"/>
    </row>
  </sheetData>
  <sheetProtection algorithmName="SHA-512" hashValue="NzaJ/mwkhrreWRRBweQhDLuDxqbuUh3Y4lT9VrxEzwEr28Hnd5Srg01z7P640HObEfKcGt1qRe/80qeESRx7MQ==" saltValue="MBV7lMquwADcVSPJ59dyaw==" spinCount="100000" sheet="1" objects="1" scenarios="1" selectLockedCells="1"/>
  <customSheetViews>
    <customSheetView guid="{E0B09D25-FE55-4A59-B471-3762E933BBE5}" scale="110" showPageBreaks="1" printArea="1" view="pageBreakPreview">
      <selection activeCell="B15" sqref="B15"/>
      <pageMargins left="0.7" right="0.7" top="0.78740157499999996" bottom="0.78740157499999996" header="0.3" footer="0.3"/>
      <pageSetup paperSize="9" orientation="portrait" r:id="rId1"/>
    </customSheetView>
  </customSheetViews>
  <mergeCells count="4">
    <mergeCell ref="B9:C9"/>
    <mergeCell ref="A1:C1"/>
    <mergeCell ref="A3:C5"/>
    <mergeCell ref="A7:C7"/>
  </mergeCells>
  <dataValidations count="10">
    <dataValidation type="list" allowBlank="1" showInputMessage="1" showErrorMessage="1" sqref="B24:C24">
      <formula1>"240 L,"</formula1>
    </dataValidation>
    <dataValidation type="list" allowBlank="1" showInputMessage="1" showErrorMessage="1" sqref="C14">
      <formula1>"80 L, 120 L, 240 L,"</formula1>
    </dataValidation>
    <dataValidation type="list" allowBlank="1" showInputMessage="1" showErrorMessage="1" sqref="B19">
      <formula1>"befreit, 120 L"</formula1>
    </dataValidation>
    <dataValidation type="list" allowBlank="1" showInputMessage="1" showErrorMessage="1" sqref="C19">
      <formula1>"befreit, 120 L, 240 L"</formula1>
    </dataValidation>
    <dataValidation type="whole" allowBlank="1" showInputMessage="1" showErrorMessage="1" sqref="B10 B26">
      <formula1>1</formula1>
      <formula2>99</formula2>
    </dataValidation>
    <dataValidation type="list" allowBlank="1" showInputMessage="1" showErrorMessage="1" sqref="C16:C18">
      <formula1>"13, 14, 15, 16, 17, 18, 19, 20, 21, 22, 23, 34, 25, 26"</formula1>
    </dataValidation>
    <dataValidation type="list" allowBlank="1" showInputMessage="1" showErrorMessage="1" sqref="C21:C23">
      <formula1>"26, 27, 28, 29, 30, 31, 32, 33, 34, 35,36, 37, 38, 39, 40,"</formula1>
    </dataValidation>
    <dataValidation type="list" allowBlank="1" showInputMessage="1" showErrorMessage="1" sqref="B9:C9">
      <formula1>"1, 2, 3, 4, 5, 6, 7, 8, 9, 10, 11, 12, 13, 14, 15, 16, 17, 18, 19, 20,"</formula1>
    </dataValidation>
    <dataValidation type="list" allowBlank="1" showInputMessage="1" showErrorMessage="1" sqref="B15:C15 B25:C25">
      <formula1>"1, 2, 3, 4, 5, 6, 7, 8, 9, 10,"</formula1>
    </dataValidation>
    <dataValidation type="list" allowBlank="1" showInputMessage="1" showErrorMessage="1" sqref="B20:C20">
      <formula1>"0 ,1, 2, 3, 4, 5, 6, 7, 8, 9, 10,"</formula1>
    </dataValidation>
  </dataValidations>
  <pageMargins left="0.70866141732283472" right="0.70866141732283472" top="0.78740157480314965" bottom="0.78740157480314965" header="0.31496062992125984" footer="0.31496062992125984"/>
  <pageSetup paperSize="9" scale="85"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Grundlage</vt:lpstr>
      <vt:lpstr>Vergleichsrechner</vt:lpstr>
      <vt:lpstr>Vergleichsrechner!Druckbereich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Jochen.Engel</dc:creator>
  <cp:lastModifiedBy>Jochen Engel</cp:lastModifiedBy>
  <cp:lastPrinted>2019-08-25T16:20:53Z</cp:lastPrinted>
  <dcterms:created xsi:type="dcterms:W3CDTF">2019-08-09T15:41:12Z</dcterms:created>
  <dcterms:modified xsi:type="dcterms:W3CDTF">2019-08-31T11:49:27Z</dcterms:modified>
</cp:coreProperties>
</file>